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outrustfund-my.sharepoint.com/personal/christie_loutrustfund_org/Documents/Documents/Christie's Files/2024 Funding/"/>
    </mc:Choice>
  </mc:AlternateContent>
  <xr:revisionPtr revIDLastSave="0" documentId="8_{CD388D87-14F9-4CA2-8BAD-39FB23B0AF0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I13" i="1"/>
  <c r="I11" i="1"/>
  <c r="G2" i="1" l="1"/>
  <c r="I14" i="1"/>
  <c r="L5" i="1" l="1"/>
  <c r="K5" i="1"/>
  <c r="J5" i="1"/>
  <c r="M5" i="1" l="1"/>
  <c r="I5" i="1"/>
  <c r="G5" i="1"/>
  <c r="E9" i="1" s="1"/>
  <c r="F5" i="1"/>
  <c r="E5" i="1"/>
  <c r="D5" i="1"/>
</calcChain>
</file>

<file path=xl/sharedStrings.xml><?xml version="1.0" encoding="utf-8"?>
<sst xmlns="http://schemas.openxmlformats.org/spreadsheetml/2006/main" count="44" uniqueCount="43">
  <si>
    <t>Project Name</t>
  </si>
  <si>
    <t>Developer</t>
  </si>
  <si>
    <t>Repay?</t>
  </si>
  <si>
    <t>Totals</t>
  </si>
  <si>
    <t>Amount for units &lt;50% AMI</t>
  </si>
  <si>
    <t>Recommendation</t>
  </si>
  <si>
    <t>Approval Amt</t>
  </si>
  <si>
    <r>
      <rPr>
        <b/>
        <sz val="9"/>
        <color theme="1"/>
        <rFont val="Calibri"/>
        <family val="2"/>
        <scheme val="minor"/>
      </rPr>
      <t xml:space="preserve">Total Project </t>
    </r>
    <r>
      <rPr>
        <b/>
        <u/>
        <sz val="9"/>
        <color theme="1"/>
        <rFont val="Calibri"/>
        <family val="2"/>
        <scheme val="minor"/>
      </rPr>
      <t>Costs</t>
    </r>
  </si>
  <si>
    <r>
      <t xml:space="preserve">Preservation or </t>
    </r>
    <r>
      <rPr>
        <b/>
        <u/>
        <sz val="9"/>
        <color theme="1"/>
        <rFont val="Calibri"/>
        <family val="2"/>
        <scheme val="minor"/>
      </rPr>
      <t>New Units</t>
    </r>
  </si>
  <si>
    <r>
      <rPr>
        <b/>
        <sz val="9"/>
        <color theme="1"/>
        <rFont val="Calibri"/>
        <family val="2"/>
        <scheme val="minor"/>
      </rPr>
      <t># Units Under</t>
    </r>
    <r>
      <rPr>
        <b/>
        <u/>
        <sz val="9"/>
        <color theme="1"/>
        <rFont val="Calibri"/>
        <family val="2"/>
        <scheme val="minor"/>
      </rPr>
      <t xml:space="preserve"> 50% AMI</t>
    </r>
  </si>
  <si>
    <t>Cost per unit</t>
  </si>
  <si>
    <r>
      <t># Units Under</t>
    </r>
    <r>
      <rPr>
        <b/>
        <u/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>80%</t>
    </r>
    <r>
      <rPr>
        <b/>
        <u/>
        <sz val="9"/>
        <color theme="1"/>
        <rFont val="Calibri"/>
        <family val="2"/>
        <scheme val="minor"/>
      </rPr>
      <t xml:space="preserve"> AMI</t>
    </r>
  </si>
  <si>
    <t>Amt Repaid</t>
  </si>
  <si>
    <t>*Remaining total if approved as recommended</t>
  </si>
  <si>
    <r>
      <t>#Units Under</t>
    </r>
    <r>
      <rPr>
        <b/>
        <u/>
        <sz val="9"/>
        <color theme="1"/>
        <rFont val="Calibri"/>
        <family val="2"/>
        <scheme val="minor"/>
      </rPr>
      <t xml:space="preserve"> 30% AMI</t>
    </r>
  </si>
  <si>
    <t>Amount for units &lt;30% AMI</t>
  </si>
  <si>
    <t>Remaining 50% Funds</t>
  </si>
  <si>
    <t>Remaining 80% Funds</t>
  </si>
  <si>
    <t>Amount for units &lt;80% AMI</t>
  </si>
  <si>
    <r>
      <rPr>
        <b/>
        <sz val="9"/>
        <color theme="1"/>
        <rFont val="Calibri"/>
        <family val="2"/>
        <scheme val="minor"/>
      </rPr>
      <t xml:space="preserve">Amt for 30% </t>
    </r>
    <r>
      <rPr>
        <b/>
        <u/>
        <sz val="9"/>
        <color theme="1"/>
        <rFont val="Calibri"/>
        <family val="2"/>
        <scheme val="minor"/>
      </rPr>
      <t>AMI</t>
    </r>
  </si>
  <si>
    <r>
      <rPr>
        <b/>
        <sz val="9"/>
        <color theme="1"/>
        <rFont val="Calibri"/>
        <family val="2"/>
        <scheme val="minor"/>
      </rPr>
      <t xml:space="preserve">Amt for 50%  </t>
    </r>
    <r>
      <rPr>
        <b/>
        <u/>
        <sz val="9"/>
        <color theme="1"/>
        <rFont val="Calibri"/>
        <family val="2"/>
        <scheme val="minor"/>
      </rPr>
      <t>AMI</t>
    </r>
  </si>
  <si>
    <r>
      <rPr>
        <b/>
        <sz val="9"/>
        <color theme="1"/>
        <rFont val="Calibri"/>
        <family val="2"/>
        <scheme val="minor"/>
      </rPr>
      <t>Amt for 80%</t>
    </r>
    <r>
      <rPr>
        <b/>
        <u/>
        <sz val="9"/>
        <color theme="1"/>
        <rFont val="Calibri"/>
        <family val="2"/>
        <scheme val="minor"/>
      </rPr>
      <t xml:space="preserve"> AMI</t>
    </r>
  </si>
  <si>
    <t>Amount for Adopt A Block</t>
  </si>
  <si>
    <t>Remaining Adopt a Block</t>
  </si>
  <si>
    <t>Amount Recommended for Approval</t>
  </si>
  <si>
    <t>Funds for  Development = $14,000,000 plus $1,706,165 funds carried over from FY'23 for a total of $15,706,165. $971,792 (80% funds)is reserved for Adopt-A-Block funds.</t>
  </si>
  <si>
    <t>Remaining 30% Funds</t>
  </si>
  <si>
    <r>
      <t>*</t>
    </r>
    <r>
      <rPr>
        <b/>
        <i/>
        <sz val="8"/>
        <color rgb="FFFF0000"/>
        <rFont val="Times New Roman"/>
        <family val="1"/>
      </rPr>
      <t>units already counted in previous request</t>
    </r>
  </si>
  <si>
    <t>Previously Committeed</t>
  </si>
  <si>
    <t>RE:Land Development</t>
  </si>
  <si>
    <t>Park Hill - Algonquin Acres</t>
  </si>
  <si>
    <t>Yes</t>
  </si>
  <si>
    <t>New Construction - MF-Rental</t>
  </si>
  <si>
    <t>Starks Redeveloment LLC</t>
  </si>
  <si>
    <t>Starks Artists Lofts</t>
  </si>
  <si>
    <t>Rehab - MF Rental</t>
  </si>
  <si>
    <r>
      <rPr>
        <b/>
        <sz val="9"/>
        <rFont val="Calibri"/>
        <family val="2"/>
        <scheme val="minor"/>
      </rPr>
      <t>Provide a $1,443,996 construction/perm loan for 275, 80% housing units.</t>
    </r>
    <r>
      <rPr>
        <b/>
        <sz val="9"/>
        <color rgb="FFFF0000"/>
        <rFont val="Calibri"/>
        <family val="2"/>
        <scheme val="minor"/>
      </rPr>
      <t xml:space="preserve">  </t>
    </r>
    <r>
      <rPr>
        <b/>
        <u/>
        <sz val="9"/>
        <color rgb="FFFF0000"/>
        <rFont val="Calibri"/>
        <family val="2"/>
        <scheme val="minor"/>
      </rPr>
      <t xml:space="preserve">                                              Recommended Terms</t>
    </r>
    <r>
      <rPr>
        <b/>
        <sz val="9"/>
        <color rgb="FFFF0000"/>
        <rFont val="Calibri"/>
        <family val="2"/>
        <scheme val="minor"/>
      </rPr>
      <t xml:space="preserve">:                                                                         1.  Provide $1,443,966 loan.                                                 2.  0% interest rate during construction period and first 5 years after being placed in service. 1% interest rate thereafter (Year 7).                                                                                 3.  42 year term (2 year construction period)                                                                                                 4.  Renegotiate balloon balance at maturity.                                                                           5.  Provide 275 units up to 80% AMI.                                 </t>
    </r>
  </si>
  <si>
    <t>Includes Adopt A Block</t>
  </si>
  <si>
    <t xml:space="preserve">Committee Action </t>
  </si>
  <si>
    <t>Motion made by Marilyn Harris. 2nd by John Rippy. Motion carried 6-0-3 abstentions - Curtis Stauffer, Mika McClain, and Chris Dischinger.</t>
  </si>
  <si>
    <t>Motion made by Travis Yates. 2nd by John Rippy. Motion carried 7-2-1 abstention - Chris Dischinger</t>
  </si>
  <si>
    <r>
      <t xml:space="preserve">New construction of three buildings with 233 units of affordable housing.                                                           </t>
    </r>
    <r>
      <rPr>
        <b/>
        <u/>
        <sz val="9"/>
        <color rgb="FFFF0000"/>
        <rFont val="Calibri"/>
        <family val="2"/>
        <scheme val="minor"/>
      </rPr>
      <t>Recommended Terms</t>
    </r>
    <r>
      <rPr>
        <b/>
        <sz val="9"/>
        <color theme="1"/>
        <rFont val="Calibri"/>
        <family val="2"/>
        <scheme val="minor"/>
      </rPr>
      <t xml:space="preserve">:                                                                              </t>
    </r>
    <r>
      <rPr>
        <b/>
        <sz val="9"/>
        <color rgb="FFFF0000"/>
        <rFont val="Calibri"/>
        <family val="2"/>
        <scheme val="minor"/>
      </rPr>
      <t xml:space="preserve">1. Provide a firm commitment of $2,770,065 from FY'24 funds for 30% units.                                                                                        2.  Provide a commitment of $2,770,065 from FY25 funds (if committed from Metro Council) for 30% units.                                                                                         3.  0% interest rate                                                                                                4.  Maturity of 20 years plus 3 year construction phase.                                                                                                   5. 34 units reserved for families at 30% AMI; 24 units for families at 50% AMI; and 175 units for families from 51% to 70% AMI.                                                                                        6.   Repayment as follows:                                                           a.  Cash flow to be paid to the LAHTF after deferred developer fee payment.                                                                            b. Balloon payment to be renogiated at maturity.                                                      </t>
    </r>
    <r>
      <rPr>
        <b/>
        <sz val="9"/>
        <color theme="1"/>
        <rFont val="Calibri"/>
        <family val="2"/>
        <scheme val="minor"/>
      </rPr>
      <t xml:space="preserve">            </t>
    </r>
  </si>
  <si>
    <t xml:space="preserve">Additionally, remaining funds of $1,050,000 from Path off Cane Run Reallocated to this years funding. This represents the balance remaining after the $2 million additional funds moved to Laurel at the Woods.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</si>
</sst>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.00"/>
    <numFmt numFmtId="165" formatCode="&quot;$&quot;#,##0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u val="singleAccounting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i/>
      <sz val="9"/>
      <color rgb="FF00B050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b/>
      <sz val="9"/>
      <color rgb="FFFF0000"/>
      <name val="Times New Roman"/>
      <family val="1"/>
    </font>
    <font>
      <b/>
      <i/>
      <sz val="8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/>
    <xf numFmtId="6" fontId="3" fillId="0" borderId="0" xfId="0" applyNumberFormat="1" applyFont="1"/>
    <xf numFmtId="165" fontId="1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1" fillId="0" borderId="0" xfId="0" applyNumberFormat="1" applyFont="1"/>
    <xf numFmtId="0" fontId="5" fillId="0" borderId="0" xfId="0" applyFont="1"/>
    <xf numFmtId="165" fontId="3" fillId="0" borderId="0" xfId="0" applyNumberFormat="1" applyFont="1" applyAlignment="1">
      <alignment horizontal="center"/>
    </xf>
    <xf numFmtId="0" fontId="4" fillId="0" borderId="0" xfId="0" applyFont="1"/>
    <xf numFmtId="6" fontId="6" fillId="0" borderId="0" xfId="0" applyNumberFormat="1" applyFont="1" applyAlignment="1">
      <alignment horizontal="center"/>
    </xf>
    <xf numFmtId="0" fontId="3" fillId="0" borderId="0" xfId="0" applyFont="1" applyAlignment="1">
      <alignment horizontal="left" wrapText="1"/>
    </xf>
    <xf numFmtId="6" fontId="6" fillId="0" borderId="0" xfId="0" applyNumberFormat="1" applyFont="1" applyAlignment="1">
      <alignment horizontal="center"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6" fontId="3" fillId="0" borderId="0" xfId="0" applyNumberFormat="1" applyFont="1" applyAlignment="1">
      <alignment horizontal="center"/>
    </xf>
    <xf numFmtId="6" fontId="3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6" fontId="12" fillId="0" borderId="0" xfId="0" applyNumberFormat="1" applyFont="1"/>
    <xf numFmtId="0" fontId="13" fillId="0" borderId="0" xfId="0" applyFont="1"/>
    <xf numFmtId="165" fontId="12" fillId="0" borderId="0" xfId="0" applyNumberFormat="1" applyFont="1"/>
    <xf numFmtId="0" fontId="14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165" fontId="12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0" fontId="12" fillId="2" borderId="0" xfId="0" applyFont="1" applyFill="1"/>
    <xf numFmtId="165" fontId="12" fillId="2" borderId="0" xfId="0" applyNumberFormat="1" applyFont="1" applyFill="1"/>
    <xf numFmtId="6" fontId="12" fillId="2" borderId="0" xfId="0" applyNumberFormat="1" applyFont="1" applyFill="1"/>
    <xf numFmtId="0" fontId="16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831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1"/>
  <sheetViews>
    <sheetView tabSelected="1" view="pageLayout" topLeftCell="B4" zoomScale="99" zoomScaleNormal="100" zoomScalePageLayoutView="99" workbookViewId="0">
      <selection activeCell="B16" sqref="B16:F16"/>
    </sheetView>
  </sheetViews>
  <sheetFormatPr defaultRowHeight="15" outlineLevelRow="1" x14ac:dyDescent="0.25"/>
  <cols>
    <col min="1" max="1" width="3.28515625" customWidth="1"/>
    <col min="2" max="2" width="18.42578125" customWidth="1"/>
    <col min="3" max="3" width="15.85546875" customWidth="1"/>
    <col min="4" max="4" width="10.5703125" customWidth="1"/>
    <col min="5" max="5" width="10.85546875" customWidth="1"/>
    <col min="6" max="6" width="10" customWidth="1"/>
    <col min="7" max="7" width="10.85546875" customWidth="1"/>
    <col min="8" max="8" width="7.140625" customWidth="1"/>
    <col min="9" max="12" width="10.85546875" customWidth="1"/>
    <col min="13" max="13" width="12.42578125" customWidth="1"/>
    <col min="14" max="14" width="13.5703125" customWidth="1"/>
    <col min="15" max="15" width="35" customWidth="1"/>
    <col min="16" max="16" width="10.42578125" customWidth="1"/>
  </cols>
  <sheetData>
    <row r="1" spans="1:18" ht="36.75" outlineLevel="1" x14ac:dyDescent="0.25">
      <c r="A1" s="1"/>
      <c r="B1" s="2" t="s">
        <v>0</v>
      </c>
      <c r="C1" s="2" t="s">
        <v>1</v>
      </c>
      <c r="D1" s="4" t="s">
        <v>14</v>
      </c>
      <c r="E1" s="3" t="s">
        <v>9</v>
      </c>
      <c r="F1" s="4" t="s">
        <v>11</v>
      </c>
      <c r="G1" s="2" t="s">
        <v>6</v>
      </c>
      <c r="H1" s="2" t="s">
        <v>2</v>
      </c>
      <c r="I1" s="3" t="s">
        <v>12</v>
      </c>
      <c r="J1" s="3" t="s">
        <v>19</v>
      </c>
      <c r="K1" s="3" t="s">
        <v>20</v>
      </c>
      <c r="L1" s="3" t="s">
        <v>21</v>
      </c>
      <c r="M1" s="3" t="s">
        <v>7</v>
      </c>
      <c r="N1" s="4" t="s">
        <v>8</v>
      </c>
      <c r="O1" s="2" t="s">
        <v>5</v>
      </c>
      <c r="P1" s="10" t="s">
        <v>10</v>
      </c>
      <c r="Q1" s="40" t="s">
        <v>38</v>
      </c>
      <c r="R1" s="40"/>
    </row>
    <row r="2" spans="1:18" ht="228.75" outlineLevel="1" x14ac:dyDescent="0.25">
      <c r="A2" s="5">
        <v>1</v>
      </c>
      <c r="B2" s="4" t="s">
        <v>29</v>
      </c>
      <c r="C2" s="4" t="s">
        <v>30</v>
      </c>
      <c r="D2" s="4">
        <v>34</v>
      </c>
      <c r="E2" s="4">
        <v>24</v>
      </c>
      <c r="F2" s="4">
        <v>175</v>
      </c>
      <c r="G2" s="23">
        <f>0.5*5540129</f>
        <v>2770064.5</v>
      </c>
      <c r="H2" s="5" t="s">
        <v>31</v>
      </c>
      <c r="I2" s="24">
        <v>2770065</v>
      </c>
      <c r="J2" s="24">
        <v>2770065</v>
      </c>
      <c r="K2" s="24">
        <v>0</v>
      </c>
      <c r="L2" s="24">
        <v>0</v>
      </c>
      <c r="M2" s="8">
        <v>63069554</v>
      </c>
      <c r="N2" s="4" t="s">
        <v>32</v>
      </c>
      <c r="O2" s="16" t="s">
        <v>41</v>
      </c>
      <c r="P2" s="13">
        <v>270685</v>
      </c>
      <c r="Q2" s="41" t="s">
        <v>39</v>
      </c>
      <c r="R2" s="41"/>
    </row>
    <row r="3" spans="1:18" ht="120.75" outlineLevel="1" x14ac:dyDescent="0.25">
      <c r="A3" s="5">
        <v>2</v>
      </c>
      <c r="B3" s="4" t="s">
        <v>33</v>
      </c>
      <c r="C3" s="4" t="s">
        <v>34</v>
      </c>
      <c r="D3" s="4">
        <v>0</v>
      </c>
      <c r="E3" s="4">
        <v>0</v>
      </c>
      <c r="F3" s="4">
        <v>275</v>
      </c>
      <c r="G3" s="23">
        <v>1443966</v>
      </c>
      <c r="H3" s="5" t="s">
        <v>31</v>
      </c>
      <c r="I3" s="24">
        <v>1443966</v>
      </c>
      <c r="J3" s="24">
        <v>0</v>
      </c>
      <c r="K3" s="24">
        <v>0</v>
      </c>
      <c r="L3" s="24">
        <v>1443966</v>
      </c>
      <c r="M3" s="24">
        <v>107923464</v>
      </c>
      <c r="N3" s="4" t="s">
        <v>35</v>
      </c>
      <c r="O3" s="39" t="s">
        <v>36</v>
      </c>
      <c r="P3" s="13">
        <v>392449</v>
      </c>
      <c r="Q3" s="41" t="s">
        <v>40</v>
      </c>
      <c r="R3" s="41"/>
    </row>
    <row r="4" spans="1:18" ht="16.5" outlineLevel="1" x14ac:dyDescent="0.35">
      <c r="A4" s="5"/>
      <c r="B4" s="4">
        <v>0</v>
      </c>
      <c r="C4" s="4">
        <v>0</v>
      </c>
      <c r="D4" s="25">
        <v>0</v>
      </c>
      <c r="E4" s="25">
        <v>0</v>
      </c>
      <c r="F4" s="25">
        <v>0</v>
      </c>
      <c r="G4" s="15">
        <v>0</v>
      </c>
      <c r="H4" s="5">
        <v>0</v>
      </c>
      <c r="I4" s="17">
        <v>0</v>
      </c>
      <c r="J4" s="17">
        <v>0</v>
      </c>
      <c r="K4" s="17">
        <v>0</v>
      </c>
      <c r="L4" s="17">
        <v>0</v>
      </c>
      <c r="M4" s="17">
        <v>0</v>
      </c>
      <c r="N4" s="4">
        <v>0</v>
      </c>
      <c r="O4" s="16">
        <v>0</v>
      </c>
      <c r="P4" s="13"/>
    </row>
    <row r="5" spans="1:18" ht="28.7" customHeight="1" x14ac:dyDescent="0.25">
      <c r="A5" s="5"/>
      <c r="B5" s="5" t="s">
        <v>3</v>
      </c>
      <c r="C5" s="5"/>
      <c r="D5" s="5">
        <f>SUM(D2:D4)</f>
        <v>34</v>
      </c>
      <c r="E5" s="5">
        <f>SUM(E2:E4)</f>
        <v>24</v>
      </c>
      <c r="F5" s="5">
        <f>SUM(F2:F4)</f>
        <v>450</v>
      </c>
      <c r="G5" s="23">
        <f>SUM(G2:G4)</f>
        <v>4214030.5</v>
      </c>
      <c r="H5" s="8"/>
      <c r="I5" s="23">
        <f>SUM(I2:I4)</f>
        <v>4214031</v>
      </c>
      <c r="J5" s="23">
        <f>SUM(J2:J4)</f>
        <v>2770065</v>
      </c>
      <c r="K5" s="23">
        <f>SUM(K2:K4)</f>
        <v>0</v>
      </c>
      <c r="L5" s="23">
        <f>SUM(L2:L4)</f>
        <v>1443966</v>
      </c>
      <c r="M5" s="23">
        <f>SUM(M2:M4)</f>
        <v>170993018</v>
      </c>
      <c r="N5" s="8"/>
      <c r="O5" s="8"/>
      <c r="P5" s="23"/>
    </row>
    <row r="6" spans="1:18" ht="28.7" customHeight="1" x14ac:dyDescent="0.25">
      <c r="A6" s="5"/>
      <c r="B6" s="35" t="s">
        <v>27</v>
      </c>
      <c r="C6" s="5"/>
      <c r="D6" s="5"/>
      <c r="E6" s="5"/>
      <c r="F6" s="5"/>
      <c r="G6" s="6"/>
      <c r="H6" s="7"/>
      <c r="I6" s="6"/>
      <c r="J6" s="6"/>
      <c r="K6" s="6"/>
      <c r="L6" s="6"/>
      <c r="M6" s="6"/>
      <c r="N6" s="7"/>
      <c r="O6" s="7"/>
      <c r="P6" s="13"/>
    </row>
    <row r="7" spans="1:18" ht="19.7" customHeight="1" x14ac:dyDescent="0.25">
      <c r="A7" s="26"/>
      <c r="B7" s="27" t="s">
        <v>25</v>
      </c>
      <c r="C7" s="27"/>
      <c r="D7" s="27"/>
      <c r="E7" s="27"/>
      <c r="F7" s="27"/>
      <c r="G7" s="28"/>
      <c r="H7" s="30"/>
      <c r="I7" s="30"/>
      <c r="J7" s="34"/>
      <c r="K7" s="34"/>
      <c r="L7" s="34"/>
      <c r="M7" s="27"/>
      <c r="N7" s="12"/>
      <c r="O7" s="1"/>
      <c r="P7" s="9"/>
    </row>
    <row r="8" spans="1:18" ht="19.7" customHeight="1" x14ac:dyDescent="0.25">
      <c r="A8" s="26"/>
      <c r="B8" s="27" t="s">
        <v>28</v>
      </c>
      <c r="C8" s="27"/>
      <c r="D8" s="27"/>
      <c r="E8" s="28">
        <v>12995207</v>
      </c>
      <c r="F8" s="27"/>
      <c r="G8" s="28"/>
      <c r="H8" s="30"/>
      <c r="I8" s="30"/>
      <c r="J8" s="34"/>
      <c r="K8" s="34"/>
      <c r="L8" s="34"/>
      <c r="M8" s="27"/>
      <c r="N8" s="12"/>
      <c r="O8" s="1"/>
      <c r="P8" s="9"/>
    </row>
    <row r="9" spans="1:18" ht="19.7" customHeight="1" x14ac:dyDescent="0.25">
      <c r="A9" s="26"/>
      <c r="B9" s="27" t="s">
        <v>24</v>
      </c>
      <c r="C9" s="27"/>
      <c r="D9" s="27"/>
      <c r="E9" s="28">
        <f>G5</f>
        <v>4214030.5</v>
      </c>
      <c r="F9" s="27"/>
      <c r="G9" s="28"/>
      <c r="H9" s="30"/>
      <c r="I9" s="30"/>
      <c r="J9" s="34"/>
      <c r="K9" s="34"/>
      <c r="L9" s="34"/>
      <c r="M9" s="27"/>
      <c r="N9" s="12"/>
      <c r="O9" s="1"/>
      <c r="P9" s="9"/>
    </row>
    <row r="10" spans="1:18" ht="19.7" customHeight="1" outlineLevel="1" x14ac:dyDescent="0.25">
      <c r="A10" s="27"/>
      <c r="B10" s="27" t="s">
        <v>15</v>
      </c>
      <c r="C10" s="27"/>
      <c r="D10" s="27"/>
      <c r="E10" s="30">
        <v>4270065</v>
      </c>
      <c r="F10" s="27"/>
      <c r="G10" s="27"/>
      <c r="H10" s="27"/>
      <c r="I10" s="27"/>
      <c r="J10" s="27"/>
      <c r="K10" s="27"/>
      <c r="L10" s="27"/>
      <c r="M10" s="27"/>
      <c r="N10" s="1"/>
      <c r="O10" s="1"/>
      <c r="P10" s="9"/>
    </row>
    <row r="11" spans="1:18" ht="19.7" customHeight="1" outlineLevel="1" x14ac:dyDescent="0.25">
      <c r="A11" s="27"/>
      <c r="B11" s="27" t="s">
        <v>4</v>
      </c>
      <c r="C11" s="27"/>
      <c r="D11" s="27"/>
      <c r="E11" s="28">
        <v>3858180</v>
      </c>
      <c r="F11" s="27"/>
      <c r="G11" s="27" t="s">
        <v>26</v>
      </c>
      <c r="H11" s="27"/>
      <c r="I11" s="28">
        <f>5000000-1500000-J5</f>
        <v>729935</v>
      </c>
      <c r="J11" s="28"/>
      <c r="K11" s="28"/>
      <c r="L11" s="28"/>
      <c r="M11" s="27"/>
      <c r="N11" s="1"/>
      <c r="O11" s="1"/>
      <c r="P11" s="9"/>
    </row>
    <row r="12" spans="1:18" ht="19.7" customHeight="1" outlineLevel="1" x14ac:dyDescent="0.25">
      <c r="A12" s="27"/>
      <c r="B12" s="27" t="s">
        <v>18</v>
      </c>
      <c r="C12" s="27"/>
      <c r="D12" s="27"/>
      <c r="E12" s="30">
        <v>4866962</v>
      </c>
      <c r="F12" s="27"/>
      <c r="G12" s="30" t="s">
        <v>16</v>
      </c>
      <c r="H12" s="27"/>
      <c r="I12" s="28">
        <v>-1358180</v>
      </c>
      <c r="J12" s="28"/>
      <c r="K12" s="28"/>
      <c r="L12" s="28"/>
      <c r="M12" s="27"/>
      <c r="N12" s="14"/>
      <c r="O12" s="1"/>
      <c r="P12" s="9"/>
    </row>
    <row r="13" spans="1:18" ht="19.7" customHeight="1" outlineLevel="1" x14ac:dyDescent="0.25">
      <c r="A13" s="27"/>
      <c r="B13" s="36" t="s">
        <v>13</v>
      </c>
      <c r="C13" s="36"/>
      <c r="D13" s="36"/>
      <c r="E13" s="37">
        <f>15706165-8781176-4214031-I12-1358180</f>
        <v>2710958</v>
      </c>
      <c r="F13" s="36"/>
      <c r="G13" s="37" t="s">
        <v>17</v>
      </c>
      <c r="H13" s="36"/>
      <c r="I13" s="38">
        <f>15706165-8781176-4214031-729935</f>
        <v>1981023</v>
      </c>
      <c r="J13" s="28" t="s">
        <v>37</v>
      </c>
      <c r="K13" s="28"/>
      <c r="L13" s="28"/>
      <c r="M13" s="27"/>
      <c r="N13" s="14"/>
      <c r="O13" s="1"/>
      <c r="P13" s="9"/>
    </row>
    <row r="14" spans="1:18" ht="19.7" customHeight="1" x14ac:dyDescent="0.25">
      <c r="A14" s="27"/>
      <c r="B14" s="27" t="s">
        <v>22</v>
      </c>
      <c r="C14" s="27"/>
      <c r="D14" s="27"/>
      <c r="E14" s="28">
        <v>971792</v>
      </c>
      <c r="F14" s="31"/>
      <c r="G14" s="30" t="s">
        <v>23</v>
      </c>
      <c r="H14" s="27"/>
      <c r="I14" s="28">
        <f>971792-720000</f>
        <v>251792</v>
      </c>
      <c r="J14" s="27"/>
      <c r="K14" s="27"/>
      <c r="L14" s="27"/>
      <c r="M14" s="27"/>
      <c r="N14" s="1"/>
      <c r="O14" s="1"/>
      <c r="P14" s="9"/>
    </row>
    <row r="15" spans="1:18" ht="19.350000000000001" customHeight="1" x14ac:dyDescent="0.25">
      <c r="A15" s="29"/>
      <c r="B15" s="32"/>
      <c r="C15" s="29"/>
      <c r="D15" s="29"/>
      <c r="E15" s="30"/>
      <c r="F15" s="29"/>
      <c r="G15" s="29"/>
      <c r="H15" s="29"/>
      <c r="I15" s="29"/>
      <c r="J15" s="29"/>
      <c r="K15" s="29"/>
      <c r="L15" s="29"/>
      <c r="M15" s="29"/>
      <c r="P15" s="11"/>
    </row>
    <row r="16" spans="1:18" ht="42.75" customHeight="1" x14ac:dyDescent="0.25">
      <c r="A16" s="29"/>
      <c r="B16" s="43" t="s">
        <v>42</v>
      </c>
      <c r="C16" s="42"/>
      <c r="D16" s="42"/>
      <c r="E16" s="42"/>
      <c r="F16" s="42"/>
      <c r="G16" s="33"/>
      <c r="H16" s="29"/>
      <c r="I16" s="29"/>
      <c r="J16" s="29"/>
      <c r="K16" s="29"/>
      <c r="L16" s="29"/>
      <c r="M16" s="29"/>
      <c r="P16" s="1"/>
    </row>
    <row r="17" spans="1:16" ht="36" customHeight="1" x14ac:dyDescent="0.25">
      <c r="B17" s="20"/>
      <c r="P17" s="1"/>
    </row>
    <row r="18" spans="1:16" ht="36" customHeight="1" x14ac:dyDescent="0.25">
      <c r="A18" s="19"/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1"/>
    </row>
    <row r="19" spans="1:16" ht="36" customHeight="1" x14ac:dyDescent="0.25"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18"/>
    </row>
    <row r="20" spans="1:16" ht="36" customHeight="1" x14ac:dyDescent="0.25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18"/>
    </row>
    <row r="21" spans="1:16" ht="15.75" x14ac:dyDescent="0.25"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2"/>
    </row>
  </sheetData>
  <mergeCells count="4">
    <mergeCell ref="Q1:R1"/>
    <mergeCell ref="Q2:R2"/>
    <mergeCell ref="Q3:R3"/>
    <mergeCell ref="B16:F16"/>
  </mergeCells>
  <printOptions gridLines="1"/>
  <pageMargins left="0.2" right="0.2" top="0.75" bottom="0.5" header="0.3" footer="0.3"/>
  <pageSetup paperSize="5" scale="78" fitToHeight="0" orientation="landscape" r:id="rId1"/>
  <headerFooter>
    <oddHeader xml:space="preserve">&amp;C&amp;"-,Bold"&amp;16 &amp;U2024 Program Committee Recommendations to BOD - February 2024
</oddHeader>
  </headerFooter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LAHTF</dc:creator>
  <cp:lastModifiedBy>Christie McCravy</cp:lastModifiedBy>
  <cp:lastPrinted>2023-11-28T01:21:04Z</cp:lastPrinted>
  <dcterms:created xsi:type="dcterms:W3CDTF">2016-11-10T19:47:20Z</dcterms:created>
  <dcterms:modified xsi:type="dcterms:W3CDTF">2024-03-11T15:19:19Z</dcterms:modified>
</cp:coreProperties>
</file>